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S:\Site\Conteúdo Acesso a Informação\7. Demonstrativo Financeiros\Registro de Receitas e Despesas\VERSÃO COMPLETA - EXCEL E PDF\"/>
    </mc:Choice>
  </mc:AlternateContent>
  <xr:revisionPtr revIDLastSave="0" documentId="13_ncr:1_{88BFAB7E-CC1F-47CC-9C48-360D2CE33492}" xr6:coauthVersionLast="46" xr6:coauthVersionMax="46" xr10:uidLastSave="{00000000-0000-0000-0000-000000000000}"/>
  <bookViews>
    <workbookView xWindow="-120" yWindow="-120" windowWidth="21840" windowHeight="13140" activeTab="1" xr2:uid="{00000000-000D-0000-FFFF-FFFF00000000}"/>
  </bookViews>
  <sheets>
    <sheet name="2019" sheetId="1" r:id="rId1"/>
    <sheet name="2020" sheetId="2" r:id="rId2"/>
  </sheets>
  <definedNames>
    <definedName name="_xlnm.Print_Area" localSheetId="1">'2020'!$A$1:$D$31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8" i="2" l="1"/>
  <c r="B17" i="2" l="1"/>
  <c r="B16" i="2" l="1"/>
  <c r="B15" i="2" l="1"/>
  <c r="B14" i="2" l="1"/>
  <c r="B13" i="2" l="1"/>
  <c r="B12" i="2" l="1"/>
  <c r="B11" i="2" l="1"/>
  <c r="B10" i="2" l="1"/>
  <c r="B9" i="2" l="1"/>
  <c r="B8" i="2" l="1"/>
  <c r="B7" i="2" l="1"/>
  <c r="B11" i="1" l="1"/>
  <c r="B12" i="1"/>
  <c r="B13" i="1"/>
  <c r="B14" i="1"/>
  <c r="B15" i="1"/>
  <c r="B16" i="1"/>
  <c r="B17" i="1"/>
  <c r="B18" i="1"/>
</calcChain>
</file>

<file path=xl/sharedStrings.xml><?xml version="1.0" encoding="utf-8"?>
<sst xmlns="http://schemas.openxmlformats.org/spreadsheetml/2006/main" count="45" uniqueCount="28">
  <si>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</si>
  <si>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</si>
  <si>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</si>
  <si>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</si>
  <si>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</si>
  <si>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</si>
  <si>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</si>
  <si>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</si>
  <si>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</si>
  <si>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</si>
  <si>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</si>
  <si>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</si>
  <si>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REGISTRO DE RECEITAS E DESPESAS</t>
  </si>
  <si>
    <t xml:space="preserve">Receitas </t>
  </si>
  <si>
    <t>Despesas</t>
  </si>
  <si>
    <t>HMUT</t>
  </si>
  <si>
    <t>Receitas: Razao Contabil 1121069 Prefeitura Mun Taubate e Razao Contabil 4211002 Rendimento Aplicacao Financeira</t>
  </si>
  <si>
    <t xml:space="preserve">Fonte </t>
  </si>
  <si>
    <t>Despesas: Planilha Prestação de Contas, valor total</t>
  </si>
  <si>
    <t>Fonte</t>
  </si>
  <si>
    <t>Fonte:</t>
  </si>
  <si>
    <t>II) * 1° TA Oncologia e OPM'S Auditivas 18/18 (Abril 2020 a Abril 2021).</t>
  </si>
  <si>
    <t>* Dez</t>
  </si>
  <si>
    <t>I) * Contratado: Contrato Gestão 18/18 Processo 50132/18</t>
  </si>
  <si>
    <t>III) 2° TA Covid 19 - Contrato Gestão 18/18 Processo 50132/18</t>
  </si>
  <si>
    <t>IV) 3° TA Covid 19 - Contrato Gestão 18/18 Processo 50132/18</t>
  </si>
  <si>
    <t>V) * 4° TA Covid 19 - Contrato Gestão 18/18 Processo 50132/18</t>
  </si>
  <si>
    <t>HOSPITAL MUNICIPAL UNIVERSITÁRIO DE TAUBATÉ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</si>
</sst>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[$R$-416]\ * #,##0.00_-;\-[$R$-416]\ * #,##0.00_-;_-[$R$-416]\ * &quot;-&quot;??_-;_-@_-"/>
    <numFmt numFmtId="165" formatCode="* #,##0.00\ ;* #,##0.00\ ;* \-#\ ;@\ 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  <charset val="1"/>
    </font>
  </fonts>
  <fills count="3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5" fillId="0" borderId="4" applyNumberFormat="0" applyFill="0" applyAlignment="0" applyProtection="0"/>
    <xf numFmtId="0" fontId="5" fillId="0" borderId="0" applyNumberFormat="0" applyFill="0" applyBorder="0" applyAlignment="0" applyProtection="0"/>
    <xf numFmtId="0" fontId="6" fillId="3" borderId="0" applyNumberFormat="0" applyBorder="0" applyAlignment="0" applyProtection="0"/>
    <xf numFmtId="0" fontId="7" fillId="4" borderId="0" applyNumberFormat="0" applyBorder="0" applyAlignment="0" applyProtection="0"/>
    <xf numFmtId="0" fontId="8" fillId="5" borderId="0" applyNumberFormat="0" applyBorder="0" applyAlignment="0" applyProtection="0"/>
    <xf numFmtId="0" fontId="9" fillId="6" borderId="5" applyNumberFormat="0" applyAlignment="0" applyProtection="0"/>
    <xf numFmtId="0" fontId="10" fillId="7" borderId="6" applyNumberFormat="0" applyAlignment="0" applyProtection="0"/>
    <xf numFmtId="0" fontId="11" fillId="7" borderId="5" applyNumberFormat="0" applyAlignment="0" applyProtection="0"/>
    <xf numFmtId="0" fontId="12" fillId="0" borderId="7" applyNumberFormat="0" applyFill="0" applyAlignment="0" applyProtection="0"/>
    <xf numFmtId="0" fontId="13" fillId="8" borderId="8" applyNumberFormat="0" applyAlignment="0" applyProtection="0"/>
    <xf numFmtId="0" fontId="14" fillId="0" borderId="0" applyNumberFormat="0" applyFill="0" applyBorder="0" applyAlignment="0" applyProtection="0"/>
    <xf numFmtId="0" fontId="1" fillId="9" borderId="9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10" applyNumberFormat="0" applyFill="0" applyAlignment="0" applyProtection="0"/>
    <xf numFmtId="0" fontId="17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7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7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7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7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7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8" fillId="0" borderId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20" fillId="0" borderId="0" applyBorder="0" applyProtection="0"/>
    <xf numFmtId="0" fontId="18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2" borderId="1" xfId="0" applyFill="1" applyBorder="1" applyAlignment="1">
      <alignment horizontal="center"/>
    </xf>
    <xf numFmtId="164" fontId="0" fillId="0" borderId="1" xfId="0" applyNumberFormat="1" applyBorder="1"/>
    <xf numFmtId="0" fontId="0" fillId="0" borderId="0" xfId="0"/>
    <xf numFmtId="0" fontId="0" fillId="0" borderId="0" xfId="0" applyFill="1" applyBorder="1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horizontal="left"/>
    </xf>
    <xf numFmtId="44" fontId="0" fillId="0" borderId="1" xfId="2" applyFont="1" applyBorder="1"/>
    <xf numFmtId="44" fontId="0" fillId="0" borderId="0" xfId="2" applyFont="1"/>
    <xf numFmtId="44" fontId="0" fillId="0" borderId="1" xfId="4" applyFont="1" applyBorder="1"/>
    <xf numFmtId="44" fontId="0" fillId="0" borderId="0" xfId="0" applyNumberFormat="1"/>
    <xf numFmtId="164" fontId="0" fillId="0" borderId="0" xfId="0" applyNumberFormat="1"/>
    <xf numFmtId="0" fontId="0" fillId="0" borderId="0" xfId="0" applyAlignment="1"/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/>
    <xf numFmtId="0" fontId="0" fillId="0" borderId="0" xfId="0" applyAlignment="1">
      <alignment horizontal="center"/>
    </xf>
    <xf numFmtId="44" fontId="16" fillId="0" borderId="0" xfId="2" applyFont="1" applyAlignment="1">
      <alignment horizontal="center"/>
    </xf>
    <xf numFmtId="0" fontId="16" fillId="2" borderId="1" xfId="0" applyFont="1" applyFill="1" applyBorder="1" applyAlignment="1">
      <alignment horizontal="center"/>
    </xf>
    <xf numFmtId="44" fontId="16" fillId="2" borderId="1" xfId="2" applyFont="1" applyFill="1" applyBorder="1" applyAlignment="1">
      <alignment horizontal="center"/>
    </xf>
    <xf numFmtId="0" fontId="16" fillId="0" borderId="0" xfId="0" applyFont="1" applyFill="1" applyBorder="1" applyAlignment="1">
      <alignment horizontal="left"/>
    </xf>
  </cellXfs>
  <cellStyles count="84">
    <cellStyle name="20% - Ênfase1" xfId="23" builtinId="30" customBuiltin="1"/>
    <cellStyle name="20% - Ênfase2" xfId="27" builtinId="34" customBuiltin="1"/>
    <cellStyle name="20% - Ênfase3" xfId="31" builtinId="38" customBuiltin="1"/>
    <cellStyle name="20% - Ênfase4" xfId="35" builtinId="42" customBuiltin="1"/>
    <cellStyle name="20% - Ênfase5" xfId="39" builtinId="46" customBuiltin="1"/>
    <cellStyle name="20% - Ênfase6" xfId="43" builtinId="50" customBuiltin="1"/>
    <cellStyle name="40% - Ênfase1" xfId="24" builtinId="31" customBuiltin="1"/>
    <cellStyle name="40% - Ênfase2" xfId="28" builtinId="35" customBuiltin="1"/>
    <cellStyle name="40% - Ênfase3" xfId="32" builtinId="39" customBuiltin="1"/>
    <cellStyle name="40% - Ênfase4" xfId="36" builtinId="43" customBuiltin="1"/>
    <cellStyle name="40% - Ênfase5" xfId="40" builtinId="47" customBuiltin="1"/>
    <cellStyle name="40% - Ênfase6" xfId="44" builtinId="51" customBuiltin="1"/>
    <cellStyle name="60% - Ênfase1" xfId="25" builtinId="32" customBuiltin="1"/>
    <cellStyle name="60% - Ênfase2" xfId="29" builtinId="36" customBuiltin="1"/>
    <cellStyle name="60% - Ênfase3" xfId="33" builtinId="40" customBuiltin="1"/>
    <cellStyle name="60% - Ênfase4" xfId="37" builtinId="44" customBuiltin="1"/>
    <cellStyle name="60% - Ênfase5" xfId="41" builtinId="48" customBuiltin="1"/>
    <cellStyle name="60% - Ênfase6" xfId="45" builtinId="52" customBuiltin="1"/>
    <cellStyle name="Bom" xfId="10" builtinId="26" customBuiltin="1"/>
    <cellStyle name="Cálculo" xfId="15" builtinId="22" customBuiltin="1"/>
    <cellStyle name="Célula de Verificação" xfId="17" builtinId="23" customBuiltin="1"/>
    <cellStyle name="Célula Vinculada" xfId="16" builtinId="24" customBuiltin="1"/>
    <cellStyle name="Ênfase1" xfId="22" builtinId="29" customBuiltin="1"/>
    <cellStyle name="Ênfase2" xfId="26" builtinId="33" customBuiltin="1"/>
    <cellStyle name="Ênfase3" xfId="30" builtinId="37" customBuiltin="1"/>
    <cellStyle name="Ênfase4" xfId="34" builtinId="41" customBuiltin="1"/>
    <cellStyle name="Ênfase5" xfId="38" builtinId="45" customBuiltin="1"/>
    <cellStyle name="Ênfase6" xfId="42" builtinId="49" customBuiltin="1"/>
    <cellStyle name="Entrada" xfId="13" builtinId="20" customBuiltin="1"/>
    <cellStyle name="Moeda" xfId="2" builtinId="4"/>
    <cellStyle name="Moeda 2" xfId="4" xr:uid="{EAD17C17-79E2-4E6B-8813-0133C63C14F8}"/>
    <cellStyle name="Moeda 2 2" xfId="54" xr:uid="{C900835A-638E-4BEE-B730-1D7813C66ACE}"/>
    <cellStyle name="Moeda 2 2 2" xfId="78" xr:uid="{63ECC2A2-76A3-4D82-9889-C5B20D89CBCF}"/>
    <cellStyle name="Moeda 2 2 3" xfId="65" xr:uid="{37075C82-C0DA-4ABC-B622-801A107A3465}"/>
    <cellStyle name="Moeda 2 3" xfId="83" xr:uid="{D3B94D83-FA6C-4A6F-8379-B4C3CE4F2DF0}"/>
    <cellStyle name="Moeda 2 4" xfId="73" xr:uid="{45B3C33B-EF7D-4A98-83B4-A8556AE64C47}"/>
    <cellStyle name="Moeda 2 5" xfId="60" xr:uid="{27F957D7-D2F9-4A4D-A919-F93F8A6823E5}"/>
    <cellStyle name="Moeda 3" xfId="68" xr:uid="{EECFA0BE-F17F-4206-858E-E1EBACD56264}"/>
    <cellStyle name="Moeda 4" xfId="58" xr:uid="{662009A3-FF83-404D-9D12-3A9F5D49D24C}"/>
    <cellStyle name="Neutro" xfId="12" builtinId="28" customBuiltin="1"/>
    <cellStyle name="Normal" xfId="0" builtinId="0"/>
    <cellStyle name="Normal 16 2" xfId="48" xr:uid="{5FAF8AEF-1182-41D0-88DB-B77059A87DF9}"/>
    <cellStyle name="Normal 2" xfId="57" xr:uid="{579C9490-52C8-417F-895C-0D02D5E65E42}"/>
    <cellStyle name="Normal 3 2" xfId="47" xr:uid="{14986B6E-8D1B-473C-AE99-C849C78E53CA}"/>
    <cellStyle name="Nota" xfId="19" builtinId="10" customBuiltin="1"/>
    <cellStyle name="Ruim" xfId="11" builtinId="27" customBuiltin="1"/>
    <cellStyle name="Saída" xfId="14" builtinId="21" customBuiltin="1"/>
    <cellStyle name="Separador de milhares 2 3 2" xfId="49" xr:uid="{73988EE2-D109-42B2-81C5-EECFDD836F15}"/>
    <cellStyle name="TableStyleLight1" xfId="56" xr:uid="{F156D148-8C2E-4A69-A543-E6D9E0EDA98F}"/>
    <cellStyle name="Texto de Aviso" xfId="18" builtinId="11" customBuiltin="1"/>
    <cellStyle name="Texto Explicativo" xfId="20" builtinId="53" customBuiltin="1"/>
    <cellStyle name="Título" xfId="5" builtinId="15" customBuiltin="1"/>
    <cellStyle name="Título 1" xfId="6" builtinId="16" customBuiltin="1"/>
    <cellStyle name="Título 2" xfId="7" builtinId="17" customBuiltin="1"/>
    <cellStyle name="Título 3" xfId="8" builtinId="18" customBuiltin="1"/>
    <cellStyle name="Título 4" xfId="9" builtinId="19" customBuiltin="1"/>
    <cellStyle name="Total" xfId="21" builtinId="25" customBuiltin="1"/>
    <cellStyle name="Vírgula 2" xfId="1" xr:uid="{00000000-0005-0000-0000-000001000000}"/>
    <cellStyle name="Vírgula 2 2" xfId="3" xr:uid="{F29FD959-B878-4D37-8430-7ACB665E73F9}"/>
    <cellStyle name="Vírgula 2 2 2" xfId="53" xr:uid="{378C0BFC-CA36-4759-9516-40052973A035}"/>
    <cellStyle name="Vírgula 2 2 2 2" xfId="77" xr:uid="{1FB438F2-502B-465F-8D7F-34515FF38CC2}"/>
    <cellStyle name="Vírgula 2 2 3" xfId="82" xr:uid="{33EC21FF-5EB5-4C8D-95B8-E00B16E19B74}"/>
    <cellStyle name="Vírgula 2 2 4" xfId="72" xr:uid="{0EB42EC4-E50F-4807-93DD-37F11401C888}"/>
    <cellStyle name="Vírgula 2 2 5" xfId="64" xr:uid="{9211481D-E1D7-493A-87D1-2A81575CB4A8}"/>
    <cellStyle name="Vírgula 2 3" xfId="51" xr:uid="{DECB39F0-D660-459C-87CD-96E736F9DFFF}"/>
    <cellStyle name="Vírgula 2 3 2" xfId="70" xr:uid="{AEB151B6-E0BF-4780-A9B7-207924BBBB66}"/>
    <cellStyle name="Vírgula 2 3 3" xfId="62" xr:uid="{0B25FF5E-5D8A-4B7D-A6EC-B40C6FCC5F9E}"/>
    <cellStyle name="Vírgula 2 4" xfId="75" xr:uid="{469FDAD7-984D-4C9D-A4DC-B33D7FF2AD7F}"/>
    <cellStyle name="Vírgula 2 5" xfId="80" xr:uid="{8A45F60B-EFDD-48EE-AAAD-E2C32C86219A}"/>
    <cellStyle name="Vírgula 2 6" xfId="67" xr:uid="{74B6B619-FD98-4D35-88C6-980C3C87212C}"/>
    <cellStyle name="Vírgula 2 7" xfId="59" xr:uid="{942C6F33-7929-4C02-9CD8-92A2C3756AC8}"/>
    <cellStyle name="Vírgula 3" xfId="52" xr:uid="{D3112B1C-A0F7-4D82-BE78-4F4AAB390DF9}"/>
    <cellStyle name="Vírgula 3 2" xfId="76" xr:uid="{52C7D3B4-5520-428A-84A3-A8CF8CDFC729}"/>
    <cellStyle name="Vírgula 3 3" xfId="81" xr:uid="{E01CC417-E0FC-4D4E-B850-66FFE7D311F8}"/>
    <cellStyle name="Vírgula 3 4" xfId="71" xr:uid="{6BDC0A27-667E-4AEF-8232-9F43D9CA8A92}"/>
    <cellStyle name="Vírgula 3 5" xfId="63" xr:uid="{B6783B90-E0F0-4C63-BC85-DEA23454BA36}"/>
    <cellStyle name="Vírgula 4" xfId="50" xr:uid="{DF4A5066-FE06-43D8-B0EA-CDDF985EE8B1}"/>
    <cellStyle name="Vírgula 4 2" xfId="69" xr:uid="{1DB736E5-0153-4C16-B121-7D11813BBA09}"/>
    <cellStyle name="Vírgula 4 3" xfId="61" xr:uid="{8014BCCA-1A12-47EC-A778-D9A8C526AAEC}"/>
    <cellStyle name="Vírgula 5" xfId="46" xr:uid="{445CC481-093E-48C5-9C80-AE11FA2E5FD7}"/>
    <cellStyle name="Vírgula 5 2" xfId="74" xr:uid="{6AFD6AF6-2A8A-43A8-B6C1-95E0EF0E55A4}"/>
    <cellStyle name="Vírgula 6" xfId="79" xr:uid="{9229F7CF-91CC-4784-9800-A366E78BF62C}"/>
    <cellStyle name="Vírgula 7" xfId="66" xr:uid="{A2E88E5B-7372-4AAA-AF70-6493856F4FE8}"/>
    <cellStyle name="Vírgula 8" xfId="55" xr:uid="{7503D216-99AC-4F0F-9300-11DDF096287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47625</xdr:rowOff>
    </xdr:from>
    <xdr:to>
      <xdr:col>0</xdr:col>
      <xdr:colOff>585192</xdr:colOff>
      <xdr:row>3</xdr:row>
      <xdr:rowOff>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967097E7-3739-4F9A-A4A1-FB5B06D5CC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47625"/>
          <a:ext cx="556617" cy="5238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1295400</xdr:colOff>
      <xdr:row>0</xdr:row>
      <xdr:rowOff>66675</xdr:rowOff>
    </xdr:from>
    <xdr:to>
      <xdr:col>3</xdr:col>
      <xdr:colOff>1852017</xdr:colOff>
      <xdr:row>0</xdr:row>
      <xdr:rowOff>590550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8FF5A100-B844-4EE8-85CB-0B6EB81404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8000" y="66675"/>
          <a:ext cx="556617" cy="523875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47625</xdr:rowOff>
    </xdr:from>
    <xdr:to>
      <xdr:col>1</xdr:col>
      <xdr:colOff>774343</xdr:colOff>
      <xdr:row>0</xdr:row>
      <xdr:rowOff>603707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1C904FCE-8699-4B4E-8C01-2C85829554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7150" y="47625"/>
          <a:ext cx="2022118" cy="556082"/>
        </a:xfrm>
        <a:prstGeom prst="rect">
          <a:avLst/>
        </a:prstGeom>
        <a:solidFill>
          <a:srgbClr val="FFFFFF">
            <a:shade val="85000"/>
          </a:srgbClr>
        </a:solidFill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C25"/>
  <sheetViews>
    <sheetView showGridLines="0" view="pageBreakPreview" zoomScaleNormal="100" zoomScaleSheetLayoutView="100" workbookViewId="0">
      <selection activeCell="B18" sqref="B18"/>
    </sheetView>
  </sheetViews>
  <sheetFormatPr defaultRowHeight="15" x14ac:dyDescent="0.25"/>
  <cols>
    <col min="1" max="1" width="11" customWidth="1"/>
    <col min="2" max="2" width="15.7109375" customWidth="1"/>
    <col min="3" max="3" width="15.85546875" bestFit="1" customWidth="1"/>
    <col min="9" max="9" width="31" customWidth="1"/>
  </cols>
  <sheetData>
    <row r="2" spans="1:3" x14ac:dyDescent="0.25">
      <c r="B2" s="19" t="s">
        <v>12</v>
      </c>
      <c r="C2" s="19"/>
    </row>
    <row r="3" spans="1:3" x14ac:dyDescent="0.25">
      <c r="B3" s="19" t="s">
        <v>15</v>
      </c>
      <c r="C3" s="19"/>
    </row>
    <row r="6" spans="1:3" x14ac:dyDescent="0.25">
      <c r="A6" s="3">
        <v>2019</v>
      </c>
      <c r="B6" s="3" t="s">
        <v>13</v>
      </c>
      <c r="C6" s="3" t="s">
        <v>14</v>
      </c>
    </row>
    <row r="7" spans="1:3" x14ac:dyDescent="0.25">
      <c r="A7" s="1" t="s">
        <v>0</v>
      </c>
      <c r="B7" s="4"/>
      <c r="C7" s="2"/>
    </row>
    <row r="8" spans="1:3" x14ac:dyDescent="0.25">
      <c r="A8" s="1" t="s">
        <v>1</v>
      </c>
      <c r="B8" s="4"/>
      <c r="C8" s="2"/>
    </row>
    <row r="9" spans="1:3" x14ac:dyDescent="0.25">
      <c r="A9" s="1" t="s">
        <v>2</v>
      </c>
      <c r="B9" s="4"/>
      <c r="C9" s="2"/>
    </row>
    <row r="10" spans="1:3" x14ac:dyDescent="0.25">
      <c r="A10" s="1" t="s">
        <v>3</v>
      </c>
      <c r="B10" s="4"/>
      <c r="C10" s="2"/>
    </row>
    <row r="11" spans="1:3" x14ac:dyDescent="0.25">
      <c r="A11" s="1" t="s">
        <v>4</v>
      </c>
      <c r="B11" s="4">
        <f>3269733.33+13701.72</f>
        <v>3283435.0500000003</v>
      </c>
      <c r="C11" s="4">
        <v>415916.17</v>
      </c>
    </row>
    <row r="12" spans="1:3" x14ac:dyDescent="0.25">
      <c r="A12" s="1" t="s">
        <v>5</v>
      </c>
      <c r="B12" s="4">
        <f>3269733.33+12164.9</f>
        <v>3281898.23</v>
      </c>
      <c r="C12" s="4">
        <v>4872201.62</v>
      </c>
    </row>
    <row r="13" spans="1:3" x14ac:dyDescent="0.25">
      <c r="A13" s="1" t="s">
        <v>6</v>
      </c>
      <c r="B13" s="4">
        <f>5300000+3994.89</f>
        <v>5303994.8899999997</v>
      </c>
      <c r="C13" s="4">
        <v>6217495.0599999996</v>
      </c>
    </row>
    <row r="14" spans="1:3" x14ac:dyDescent="0.25">
      <c r="A14" s="1" t="s">
        <v>7</v>
      </c>
      <c r="B14" s="4">
        <f>7778933.32+7842.42</f>
        <v>7786775.7400000002</v>
      </c>
      <c r="C14" s="4">
        <v>7487340.7100000009</v>
      </c>
    </row>
    <row r="15" spans="1:3" x14ac:dyDescent="0.25">
      <c r="A15" s="1" t="s">
        <v>8</v>
      </c>
      <c r="B15" s="4">
        <f>6539466.66+2642.83</f>
        <v>6542109.4900000002</v>
      </c>
      <c r="C15" s="4">
        <v>6198651.9500000039</v>
      </c>
    </row>
    <row r="16" spans="1:3" x14ac:dyDescent="0.25">
      <c r="A16" s="1" t="s">
        <v>9</v>
      </c>
      <c r="B16" s="4">
        <f>6539466.66+3607.53</f>
        <v>6543074.1900000004</v>
      </c>
      <c r="C16" s="4">
        <v>6135981.3799999999</v>
      </c>
    </row>
    <row r="17" spans="1:3" x14ac:dyDescent="0.25">
      <c r="A17" s="1" t="s">
        <v>10</v>
      </c>
      <c r="B17" s="4">
        <f>6539466.66+7604.76</f>
        <v>6547071.4199999999</v>
      </c>
      <c r="C17" s="4">
        <v>7372690.9899999918</v>
      </c>
    </row>
    <row r="18" spans="1:3" x14ac:dyDescent="0.25">
      <c r="A18" s="1" t="s">
        <v>11</v>
      </c>
      <c r="B18" s="4">
        <f>6500000+4806.08</f>
        <v>6504806.0800000001</v>
      </c>
      <c r="C18" s="4">
        <v>6907228.2300000004</v>
      </c>
    </row>
    <row r="21" spans="1:3" x14ac:dyDescent="0.25">
      <c r="A21" s="6" t="s">
        <v>17</v>
      </c>
      <c r="B21" s="5"/>
      <c r="C21" s="5"/>
    </row>
    <row r="22" spans="1:3" x14ac:dyDescent="0.25">
      <c r="A22" s="8" t="s">
        <v>16</v>
      </c>
      <c r="B22" s="5"/>
      <c r="C22" s="5"/>
    </row>
    <row r="24" spans="1:3" x14ac:dyDescent="0.25">
      <c r="A24" s="6" t="s">
        <v>19</v>
      </c>
      <c r="B24" s="5"/>
      <c r="C24" s="5"/>
    </row>
    <row r="25" spans="1:3" x14ac:dyDescent="0.25">
      <c r="A25" s="7" t="s">
        <v>18</v>
      </c>
      <c r="B25" s="5"/>
      <c r="C25" s="5"/>
    </row>
  </sheetData>
  <mergeCells count="2">
    <mergeCell ref="B2:C2"/>
    <mergeCell ref="B3:C3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7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11CD67-6D97-4568-8B01-A74CA08E4EBC}">
  <dimension ref="A1:H31"/>
  <sheetViews>
    <sheetView showGridLines="0" tabSelected="1" view="pageBreakPreview" zoomScaleNormal="100" zoomScaleSheetLayoutView="100" workbookViewId="0">
      <selection activeCell="A21" sqref="A21"/>
    </sheetView>
  </sheetViews>
  <sheetFormatPr defaultRowHeight="15" x14ac:dyDescent="0.25"/>
  <cols>
    <col min="1" max="1" width="19.5703125" style="5" customWidth="1"/>
    <col min="2" max="2" width="26.28515625" style="10" customWidth="1"/>
    <col min="3" max="3" width="37.5703125" style="10" customWidth="1"/>
    <col min="4" max="4" width="29.7109375" style="5" customWidth="1"/>
    <col min="5" max="8" width="9.140625" style="5"/>
    <col min="9" max="9" width="31" style="5" customWidth="1"/>
    <col min="10" max="16384" width="9.140625" style="5"/>
  </cols>
  <sheetData>
    <row r="1" spans="1:4" ht="51.75" customHeight="1" x14ac:dyDescent="0.25"/>
    <row r="2" spans="1:4" x14ac:dyDescent="0.25">
      <c r="B2" s="20" t="s">
        <v>27</v>
      </c>
      <c r="C2" s="20"/>
      <c r="D2" s="20"/>
    </row>
    <row r="3" spans="1:4" x14ac:dyDescent="0.25">
      <c r="B3" s="20" t="s">
        <v>12</v>
      </c>
      <c r="C3" s="20"/>
      <c r="D3" s="20"/>
    </row>
    <row r="4" spans="1:4" x14ac:dyDescent="0.25">
      <c r="A4" s="19"/>
      <c r="B4" s="19"/>
      <c r="C4" s="19"/>
      <c r="D4" s="19"/>
    </row>
    <row r="5" spans="1:4" x14ac:dyDescent="0.25">
      <c r="A5" s="19"/>
      <c r="B5" s="19"/>
      <c r="C5" s="19"/>
      <c r="D5" s="19"/>
    </row>
    <row r="6" spans="1:4" x14ac:dyDescent="0.25">
      <c r="A6" s="21">
        <v>2020</v>
      </c>
      <c r="B6" s="22" t="s">
        <v>13</v>
      </c>
      <c r="C6" s="22" t="s">
        <v>14</v>
      </c>
    </row>
    <row r="7" spans="1:4" x14ac:dyDescent="0.25">
      <c r="A7" s="1" t="s">
        <v>0</v>
      </c>
      <c r="B7" s="9">
        <f>6578933.32+1676.19</f>
        <v>6580609.5100000007</v>
      </c>
      <c r="C7" s="9">
        <v>6635623.04</v>
      </c>
      <c r="D7" s="12"/>
    </row>
    <row r="8" spans="1:4" x14ac:dyDescent="0.25">
      <c r="A8" s="1" t="s">
        <v>1</v>
      </c>
      <c r="B8" s="9">
        <f>6539466.76+3365.42</f>
        <v>6542832.1799999997</v>
      </c>
      <c r="C8" s="11">
        <v>6618080.3200000003</v>
      </c>
      <c r="D8" s="12"/>
    </row>
    <row r="9" spans="1:4" x14ac:dyDescent="0.25">
      <c r="A9" s="1" t="s">
        <v>2</v>
      </c>
      <c r="B9" s="9">
        <f>6539466.66+2059.27</f>
        <v>6541525.9299999997</v>
      </c>
      <c r="C9" s="9">
        <v>6581572.8700000029</v>
      </c>
      <c r="D9" s="12"/>
    </row>
    <row r="10" spans="1:4" x14ac:dyDescent="0.25">
      <c r="A10" s="1" t="s">
        <v>3</v>
      </c>
      <c r="B10" s="4">
        <f>6890357.95+4431.1</f>
        <v>6894789.0499999998</v>
      </c>
      <c r="C10" s="9">
        <v>6586053.7999999998</v>
      </c>
      <c r="D10" s="13"/>
    </row>
    <row r="11" spans="1:4" x14ac:dyDescent="0.25">
      <c r="A11" s="1" t="s">
        <v>4</v>
      </c>
      <c r="B11" s="9">
        <f>9390357.95+5498.57</f>
        <v>9395856.5199999996</v>
      </c>
      <c r="C11" s="9">
        <v>8983642.9499999993</v>
      </c>
      <c r="D11" s="13"/>
    </row>
    <row r="12" spans="1:4" x14ac:dyDescent="0.25">
      <c r="A12" s="1" t="s">
        <v>5</v>
      </c>
      <c r="B12" s="9">
        <f>6890357.85+5644.77</f>
        <v>6896002.6199999992</v>
      </c>
      <c r="C12" s="9">
        <v>6658967.04</v>
      </c>
    </row>
    <row r="13" spans="1:4" x14ac:dyDescent="0.25">
      <c r="A13" s="1" t="s">
        <v>6</v>
      </c>
      <c r="B13" s="9">
        <f>10890357.85+8523.8</f>
        <v>10898881.65</v>
      </c>
      <c r="C13" s="9">
        <v>8506575.3799999952</v>
      </c>
    </row>
    <row r="14" spans="1:4" x14ac:dyDescent="0.25">
      <c r="A14" s="1" t="s">
        <v>7</v>
      </c>
      <c r="B14" s="9">
        <f>6890357.95+6021.06</f>
        <v>6896379.0099999998</v>
      </c>
      <c r="C14" s="9">
        <v>7929872.8300000001</v>
      </c>
    </row>
    <row r="15" spans="1:4" x14ac:dyDescent="0.25">
      <c r="A15" s="1" t="s">
        <v>8</v>
      </c>
      <c r="B15" s="9">
        <f>6890357.95+4044.29</f>
        <v>6894402.2400000002</v>
      </c>
      <c r="C15" s="9">
        <v>7503815.0200000042</v>
      </c>
    </row>
    <row r="16" spans="1:4" x14ac:dyDescent="0.25">
      <c r="A16" s="1" t="s">
        <v>9</v>
      </c>
      <c r="B16" s="9">
        <f>6890357.95+3148.42</f>
        <v>6893506.3700000001</v>
      </c>
      <c r="C16" s="9">
        <v>6654670.6699999999</v>
      </c>
    </row>
    <row r="17" spans="1:8" x14ac:dyDescent="0.25">
      <c r="A17" s="16" t="s">
        <v>10</v>
      </c>
      <c r="B17" s="9">
        <f>6654020.56+4579.71</f>
        <v>6658600.2699999996</v>
      </c>
      <c r="C17" s="9">
        <v>7282283.29</v>
      </c>
    </row>
    <row r="18" spans="1:8" x14ac:dyDescent="0.25">
      <c r="A18" s="1" t="s">
        <v>22</v>
      </c>
      <c r="B18" s="9">
        <f>8804362.86+2488.71</f>
        <v>8806851.5700000003</v>
      </c>
      <c r="C18" s="9">
        <v>8907052.3599999994</v>
      </c>
    </row>
    <row r="21" spans="1:8" x14ac:dyDescent="0.25">
      <c r="A21" s="23" t="s">
        <v>20</v>
      </c>
    </row>
    <row r="22" spans="1:8" ht="12.75" customHeight="1" x14ac:dyDescent="0.25">
      <c r="A22" s="14" t="s">
        <v>16</v>
      </c>
      <c r="B22" s="14"/>
      <c r="C22" s="14"/>
      <c r="D22" s="14"/>
      <c r="E22" s="14"/>
      <c r="F22" s="14"/>
      <c r="G22" s="14"/>
      <c r="H22" s="14"/>
    </row>
    <row r="23" spans="1:8" s="15" customFormat="1" ht="12.75" customHeight="1" x14ac:dyDescent="0.25">
      <c r="A23" s="18"/>
      <c r="B23" s="18"/>
      <c r="C23" s="18"/>
      <c r="D23" s="18"/>
      <c r="E23" s="18"/>
      <c r="F23" s="18"/>
      <c r="G23" s="18"/>
      <c r="H23" s="18"/>
    </row>
    <row r="24" spans="1:8" ht="12.75" customHeight="1" x14ac:dyDescent="0.25">
      <c r="A24" s="17" t="s">
        <v>23</v>
      </c>
      <c r="B24" s="14"/>
      <c r="C24" s="14"/>
      <c r="D24" s="14"/>
      <c r="E24" s="14"/>
      <c r="F24" s="14"/>
      <c r="G24" s="14"/>
      <c r="H24" s="14"/>
    </row>
    <row r="25" spans="1:8" ht="12.75" customHeight="1" x14ac:dyDescent="0.25">
      <c r="A25" s="17" t="s">
        <v>21</v>
      </c>
      <c r="B25" s="14"/>
      <c r="C25" s="14"/>
      <c r="D25" s="14"/>
      <c r="E25" s="14"/>
      <c r="F25" s="14"/>
      <c r="G25" s="14"/>
      <c r="H25" s="14"/>
    </row>
    <row r="26" spans="1:8" ht="12.75" customHeight="1" x14ac:dyDescent="0.25">
      <c r="A26" s="17" t="s">
        <v>24</v>
      </c>
      <c r="B26" s="14"/>
      <c r="C26" s="14"/>
      <c r="D26" s="14"/>
      <c r="E26" s="14"/>
      <c r="F26" s="14"/>
      <c r="G26" s="14"/>
      <c r="H26" s="14"/>
    </row>
    <row r="27" spans="1:8" ht="12.75" customHeight="1" x14ac:dyDescent="0.25">
      <c r="A27" s="17" t="s">
        <v>25</v>
      </c>
      <c r="B27" s="14"/>
      <c r="C27" s="14"/>
      <c r="D27" s="14"/>
      <c r="E27" s="14"/>
      <c r="F27" s="14"/>
      <c r="G27" s="14"/>
      <c r="H27" s="14"/>
    </row>
    <row r="28" spans="1:8" x14ac:dyDescent="0.25">
      <c r="A28" s="17" t="s">
        <v>26</v>
      </c>
    </row>
    <row r="29" spans="1:8" s="15" customFormat="1" x14ac:dyDescent="0.25">
      <c r="A29" s="17"/>
      <c r="B29" s="10"/>
      <c r="C29" s="10"/>
    </row>
    <row r="30" spans="1:8" x14ac:dyDescent="0.25">
      <c r="A30" s="6" t="s">
        <v>20</v>
      </c>
    </row>
    <row r="31" spans="1:8" x14ac:dyDescent="0.25">
      <c r="A31" s="7" t="s">
        <v>18</v>
      </c>
    </row>
  </sheetData>
  <mergeCells count="4">
    <mergeCell ref="A5:D5"/>
    <mergeCell ref="B2:D2"/>
    <mergeCell ref="B3:D3"/>
    <mergeCell ref="A4:D4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7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2019</vt:lpstr>
      <vt:lpstr>2020</vt:lpstr>
      <vt:lpstr>'2020'!Area_de_impressao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Cunha Lanna</dc:creator>
  <cp:lastModifiedBy>Wilson Teixeira Da Silva Junior</cp:lastModifiedBy>
  <cp:lastPrinted>2020-12-11T19:40:57Z</cp:lastPrinted>
  <dcterms:created xsi:type="dcterms:W3CDTF">2018-08-24T20:28:36Z</dcterms:created>
  <dcterms:modified xsi:type="dcterms:W3CDTF">2021-01-18T14:30:04Z</dcterms:modified>
</cp:coreProperties>
</file>